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<sst xmlns="http://schemas.openxmlformats.org/spreadsheetml/2006/main" count="700" uniqueCount="361">
  <si>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</si>
  <si>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</si>
  <si>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</si>
  <si>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</si>
  <si>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</si>
  <si>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</si>
  <si>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</si>
  <si>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</si>
  <si>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</si>
  <si>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</si>
  <si>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</si>
  <si>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</si>
  <si>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</si>
  <si>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</si>
  <si>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</si>
  <si>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</si>
  <si>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</si>
  <si>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</si>
  <si>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</si>
  <si>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</si>
  <si>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</si>
  <si>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</si>
  <si>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</si>
  <si>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</si>
  <si>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</si>
  <si>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</si>
  <si>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</si>
  <si>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</si>
  <si>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</si>
  <si>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</si>
  <si>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</si>
  <si>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</si>
  <si>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</si>
  <si>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</si>
  <si>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</si>
  <si>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</si>
  <si>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</si>
  <si>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</si>
  <si>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</si>
  <si>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</si>
  <si>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</si>
  <si>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</si>
  <si>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</si>
  <si>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</si>
  <si>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</si>
  <si>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</si>
  <si>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</si>
  <si>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</si>
  <si>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</si>
  <si>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</si>
  <si>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</si>
  <si>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</si>
  <si>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</si>
  <si>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</si>
  <si>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</si>
  <si>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</si>
  <si>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</si>
  <si>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</si>
  <si>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</si>
  <si>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</si>
  <si>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</si>
  <si>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</si>
  <si>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</si>
  <si>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</si>
  <si>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</si>
  <si>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</si>
  <si>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</si>
  <si>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</si>
  <si>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</si>
  <si>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</si>
  <si>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</si>
  <si>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</si>
  <si>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</si>
  <si>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</si>
  <si>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</si>
  <si>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</si>
  <si>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</si>
  <si>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</si>
  <si>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</si>
  <si>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</si>
  <si>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</si>
  <si>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</si>
  <si>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</si>
  <si>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</si>
  <si>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</si>
  <si>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</si>
  <si>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</si>
  <si>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</si>
  <si>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</si>
  <si>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</si>
  <si>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</si>
  <si>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</si>
  <si>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</si>
  <si>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</si>
  <si>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</si>
  <si>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</si>
  <si>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</si>
  <si>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</si>
  <si>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</si>
  <si>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</si>
  <si>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</si>
  <si>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</si>
  <si>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</si>
  <si>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</si>
  <si>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</si>
  <si>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</si>
  <si>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</si>
  <si>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</si>
  <si>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</si>
  <si>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</si>
  <si>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</si>
  <si>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</si>
  <si>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</si>
  <si>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</si>
  <si>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</si>
  <si>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</si>
  <si>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</si>
  <si>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</si>
  <si>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</si>
  <si>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</si>
  <si>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</si>
  <si>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</si>
  <si>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</si>
  <si>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</si>
  <si>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</si>
  <si>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</si>
  <si>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</si>
  <si>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</si>
  <si>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</si>
  <si>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</si>
  <si>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</si>
  <si>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</si>
  <si>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</si>
  <si>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</si>
  <si>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</si>
  <si>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</si>
  <si>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</si>
  <si>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</si>
  <si>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</si>
  <si>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</si>
  <si>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</si>
  <si>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</si>
  <si>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</si>
  <si>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</si>
  <si>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</si>
  <si>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</si>
  <si>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</si>
  <si>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</si>
  <si>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</si>
  <si>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</si>
  <si>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</si>
  <si>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</si>
  <si>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</si>
  <si>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</si>
  <si>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</si>
  <si>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</si>
  <si>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</si>
  <si>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</si>
  <si>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</si>
  <si>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</si>
  <si>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</si>
  <si>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</si>
  <si>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</si>
  <si>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</si>
  <si>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</si>
  <si>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</si>
  <si>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</si>
  <si>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</si>
  <si>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</si>
  <si>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</si>
  <si>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</si>
  <si>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</si>
  <si>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</si>
  <si>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</si>
  <si>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</si>
  <si>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</si>
  <si>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</si>
  <si>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</si>
  <si>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</si>
  <si>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</si>
  <si>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</si>
  <si>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</si>
  <si>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</si>
  <si>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</si>
  <si>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</si>
  <si>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</si>
  <si>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</si>
  <si>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</si>
  <si>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</si>
  <si>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</si>
  <si>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</si>
  <si>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</si>
  <si>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</si>
  <si>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</si>
  <si>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</si>
  <si>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</si>
  <si>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</si>
  <si>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</si>
  <si>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</si>
  <si>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</si>
  <si>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</si>
  <si>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</si>
  <si>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</si>
  <si>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</si>
  <si>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</si>
  <si>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</si>
  <si>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</si>
  <si>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</si>
  <si>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</si>
  <si>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</si>
  <si>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</si>
  <si>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</si>
  <si>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</si>
  <si>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</si>
  <si>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</si>
  <si>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</si>
  <si>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</si>
  <si>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</si>
  <si>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</si>
  <si>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</si>
  <si>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</si>
  <si>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</si>
  <si>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</si>
  <si>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</si>
  <si>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</si>
  <si>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</si>
  <si>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</si>
  <si>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</si>
  <si>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</si>
  <si>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</si>
  <si>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</si>
  <si>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</si>
  <si>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</si>
  <si>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</si>
  <si>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</si>
  <si>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</si>
  <si>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</si>
  <si>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</si>
  <si>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</si>
  <si>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</si>
  <si>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</si>
  <si>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</si>
  <si>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</si>
  <si>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</si>
  <si>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</si>
  <si>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</si>
  <si>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</si>
  <si>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</si>
  <si>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</si>
  <si>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</si>
  <si>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</si>
  <si>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</si>
  <si>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</si>
  <si>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</si>
  <si>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</si>
  <si>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</si>
  <si>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</si>
  <si>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</si>
  <si>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</si>
  <si>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</si>
  <si>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</si>
  <si>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</si>
  <si>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</si>
  <si>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</si>
  <si>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</si>
  <si>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</si>
  <si>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</si>
  <si>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</si>
  <si>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</si>
  <si>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</si>
  <si>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</si>
  <si>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</si>
  <si>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</si>
  <si>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</si>
  <si>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</si>
  <si>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</si>
  <si>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</si>
  <si>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</si>
  <si>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</si>
  <si>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</si>
  <si>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</si>
  <si>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</si>
  <si>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</si>
  <si>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</si>
  <si>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</si>
  <si>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</si>
  <si>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</si>
  <si>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</si>
  <si>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</si>
  <si>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</si>
  <si>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</si>
  <si>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</si>
  <si>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</si>
  <si>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</si>
  <si>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</si>
  <si>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</si>
  <si>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</si>
  <si>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</si>
  <si>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</si>
  <si>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</si>
  <si>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</si>
  <si>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</si>
  <si>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</si>
  <si>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</si>
  <si>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</si>
  <si>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</si>
  <si>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</si>
  <si>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</si>
  <si>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</si>
  <si>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</si>
  <si>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</si>
  <si>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</si>
  <si>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</si>
  <si>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</si>
  <si>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</si>
  <si>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</si>
  <si>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</si>
  <si>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</si>
  <si>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</si>
  <si>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</si>
  <si>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</si>
  <si>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</si>
  <si>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</si>
  <si>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</si>
  <si>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</si>
  <si>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</si>
  <si>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</si>
  <si>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</si>
  <si>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</si>
  <si>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</si>
  <si>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</si>
  <si>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</si>
  <si>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</si>
  <si>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</si>
  <si>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</si>
  <si>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</si>
  <si>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</si>
  <si>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</si>
  <si>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</si>
  <si>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</si>
  <si>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</si>
  <si>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</si>
  <si>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</si>
  <si>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</si>
  <si>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</si>
  <si>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</si>
  <si>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</si>
  <si>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</si>
  <si>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</si>
  <si>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</si>
  <si>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</si>
  <si>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</si>
  <si>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</si>
  <si>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</si>
  <si>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</si>
  <si>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</si>
  <si>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</si>
  <si>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</si>
  <si>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</si>
  <si>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"20"  лютого  2021 р.</t>
  </si>
  <si>
    <r>
      <t>"</t>
    </r>
    <r>
      <rPr>
        <u val="single"/>
        <sz val="20"/>
        <rFont val="Arial Cyr"/>
        <family val="0"/>
      </rPr>
      <t xml:space="preserve">   19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</si>
</sst>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7.emf" /><Relationship Id="rId6" Type="http://schemas.openxmlformats.org/officeDocument/2006/relationships/image" Target="../media/image23.emf" /><Relationship Id="rId7" Type="http://schemas.openxmlformats.org/officeDocument/2006/relationships/image" Target="../media/image36.emf" /><Relationship Id="rId8" Type="http://schemas.openxmlformats.org/officeDocument/2006/relationships/image" Target="../media/image3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1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X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22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73.09111136363636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97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292</v>
      </c>
      <c r="N21" s="75"/>
      <c r="O21" s="67" t="s">
        <v>66</v>
      </c>
      <c r="P21" s="66" t="s">
        <v>315</v>
      </c>
      <c r="Q21" s="67" t="s">
        <v>238</v>
      </c>
      <c r="R21" s="66" t="s">
        <v>340</v>
      </c>
      <c r="S21" s="66" t="s">
        <v>11</v>
      </c>
      <c r="T21" s="66" t="s">
        <v>108</v>
      </c>
      <c r="U21" s="66"/>
      <c r="V21" s="66"/>
      <c r="W21" s="66" t="s">
        <v>237</v>
      </c>
      <c r="X21" s="66" t="s">
        <v>9</v>
      </c>
      <c r="Y21" s="75"/>
      <c r="Z21" s="67" t="s">
        <v>79</v>
      </c>
      <c r="AA21" s="66" t="s">
        <v>114</v>
      </c>
      <c r="AB21" s="66" t="s">
        <v>227</v>
      </c>
      <c r="AC21" s="66" t="s">
        <v>106</v>
      </c>
      <c r="AD21" s="66" t="s">
        <v>11</v>
      </c>
      <c r="AE21" s="66" t="s">
        <v>109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22</v>
      </c>
      <c r="H23" s="20">
        <f>G23</f>
        <v>22</v>
      </c>
      <c r="I23" s="20">
        <f>G23</f>
        <v>22</v>
      </c>
      <c r="J23" s="20">
        <f>G23</f>
        <v>22</v>
      </c>
      <c r="K23" s="20">
        <f>G23</f>
        <v>22</v>
      </c>
      <c r="L23" s="20">
        <f>G23</f>
        <v>22</v>
      </c>
      <c r="M23" s="20">
        <f>G23</f>
        <v>22</v>
      </c>
      <c r="N23" s="69">
        <f>G23</f>
        <v>22</v>
      </c>
      <c r="O23" s="21">
        <v>22</v>
      </c>
      <c r="P23" s="20">
        <f aca="true" t="shared" si="0" ref="P23:V23">O23</f>
        <v>22</v>
      </c>
      <c r="Q23" s="21">
        <f t="shared" si="0"/>
        <v>22</v>
      </c>
      <c r="R23" s="20">
        <f t="shared" si="0"/>
        <v>22</v>
      </c>
      <c r="S23" s="20">
        <f t="shared" si="0"/>
        <v>22</v>
      </c>
      <c r="T23" s="20">
        <f t="shared" si="0"/>
        <v>22</v>
      </c>
      <c r="U23" s="20">
        <f t="shared" si="0"/>
        <v>22</v>
      </c>
      <c r="V23" s="20">
        <f t="shared" si="0"/>
        <v>22</v>
      </c>
      <c r="W23" s="20">
        <v>22</v>
      </c>
      <c r="X23" s="20">
        <f>W23</f>
        <v>22</v>
      </c>
      <c r="Y23" s="69">
        <f>X23</f>
        <v>22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69">
        <f t="shared" si="1"/>
        <v>22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216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tr">
        <f>IF(обед3="хліб житній",DU2,(IF(обед3="хліб пшеничний",DT2,(VLOOKUP(обед3,таб,67,FALSE)))))</f>
        <v>75/50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51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0.171</v>
      </c>
      <c r="AJ37" s="171"/>
      <c r="AK37" s="158">
        <f>SUM(G38:AG38)</f>
        <v>3.7620000000000005</v>
      </c>
      <c r="AL37" s="159"/>
      <c r="AM37" s="322">
        <f>IF(AK37=0,0,AX117)</f>
        <v>57.16</v>
      </c>
      <c r="AN37" s="320">
        <f>AK37*AM37</f>
        <v>215.03592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1.122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3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1">
        <f>VLOOKUP(завтрак8,таб,10,FALSE)</f>
        <v>0</v>
      </c>
      <c r="O41" s="30">
        <f>VLOOKUP(обед1,таб,10,FALSE)</f>
        <v>8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10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</v>
      </c>
      <c r="AJ41" s="171"/>
      <c r="AK41" s="158">
        <f>SUM(G42:AG42)</f>
        <v>1.1</v>
      </c>
      <c r="AL41" s="159"/>
      <c r="AM41" s="322">
        <f>IF(AK41=0,0,AZ117)</f>
        <v>165.332</v>
      </c>
      <c r="AN41" s="320">
        <f>AK41*AM41</f>
        <v>181.86520000000002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0.066</v>
      </c>
      <c r="H42" s="47">
        <f t="shared" si="26"/>
      </c>
      <c r="I42" s="46">
        <f t="shared" si="26"/>
        <v>0.44</v>
      </c>
      <c r="J42" s="47">
        <f t="shared" si="26"/>
      </c>
      <c r="K42" s="46">
        <f t="shared" si="26"/>
      </c>
      <c r="L42" s="46">
        <f t="shared" si="26"/>
      </c>
      <c r="M42" s="46"/>
      <c r="N42" s="72">
        <f t="shared" si="26"/>
      </c>
      <c r="O42" s="48">
        <f aca="true" t="shared" si="27" ref="O42:T42">IF(O41=0,"",обідл*O41/1000)</f>
        <v>0.176</v>
      </c>
      <c r="P42" s="46">
        <f t="shared" si="27"/>
        <v>0.154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0.044</v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f>VLOOKUP(обед3,таб,13,FALSE)</f>
        <v>5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0.396</v>
      </c>
      <c r="AL47" s="159"/>
      <c r="AM47" s="322">
        <f>IF(AK47=0,0,BC117)</f>
        <v>44</v>
      </c>
      <c r="AN47" s="320">
        <f>AK47*AM47</f>
        <v>17.424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2">
        <f t="shared" si="35"/>
      </c>
      <c r="O48" s="48">
        <f aca="true" t="shared" si="36" ref="O48:T48">IF(O47=0,"",обідл*O47/1000)</f>
        <v>0.132</v>
      </c>
      <c r="P48" s="46">
        <f t="shared" si="36"/>
      </c>
      <c r="Q48" s="47">
        <f t="shared" si="36"/>
        <v>0.11</v>
      </c>
      <c r="R48" s="46">
        <f t="shared" si="36"/>
        <v>0.044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0.022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0.088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0.297</v>
      </c>
      <c r="AJ49" s="171"/>
      <c r="AK49" s="158">
        <f>SUM(G50:AG50)</f>
        <v>6.534</v>
      </c>
      <c r="AL49" s="159"/>
      <c r="AM49" s="322">
        <f>IF(AK49=0,0,BD117)</f>
        <v>18.8</v>
      </c>
      <c r="AN49" s="320">
        <f>AK49*AM49</f>
        <v>122.8392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3.3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2.2</v>
      </c>
      <c r="M50" s="46"/>
      <c r="N50" s="72">
        <f t="shared" si="38"/>
      </c>
      <c r="O50" s="50">
        <f aca="true" t="shared" si="39" ref="O50:T50">IF(O49=0,"",обідл*O49/1000)</f>
      </c>
      <c r="P50" s="45">
        <f t="shared" si="39"/>
        <v>0.704</v>
      </c>
      <c r="Q50" s="49">
        <f t="shared" si="39"/>
        <v>0.33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4.576</v>
      </c>
      <c r="AL53" s="159"/>
      <c r="AM53" s="322">
        <f>IF(AK53=0,0,BF117)</f>
        <v>24.53</v>
      </c>
      <c r="AN53" s="320">
        <f>AK53*AM53</f>
        <v>112.24928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4.576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1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0.025</v>
      </c>
      <c r="AJ55" s="171"/>
      <c r="AK55" s="158">
        <f>SUM(G56:AG56)</f>
        <v>0.55</v>
      </c>
      <c r="AL55" s="159"/>
      <c r="AM55" s="322">
        <f>IF(AK55=0,0,BG117)</f>
        <v>63.86</v>
      </c>
      <c r="AN55" s="320">
        <f>AK55*AM55</f>
        <v>35.123000000000005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2">
        <f t="shared" si="47"/>
      </c>
      <c r="O56" s="48">
        <f aca="true" t="shared" si="48" ref="O56:T56">IF(O55=0,"",обідл*O55/1000)</f>
        <v>0.55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0.44</v>
      </c>
      <c r="AL59" s="159"/>
      <c r="AM59" s="322">
        <f>IF(AK59=0,0,BI117)</f>
        <v>128</v>
      </c>
      <c r="AN59" s="320">
        <f>AK59*AM59</f>
        <v>56.32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0.44</v>
      </c>
      <c r="K60" s="46">
        <f t="shared" si="53"/>
      </c>
      <c r="L60" s="46">
        <f t="shared" si="53"/>
      </c>
      <c r="M60" s="46"/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</v>
      </c>
      <c r="AJ61" s="171"/>
      <c r="AK61" s="236">
        <f>SUM(G62:AG62)</f>
        <v>22</v>
      </c>
      <c r="AL61" s="237"/>
      <c r="AM61" s="322">
        <f>IF(AK61=0,0,BJ117)</f>
        <v>2.7</v>
      </c>
      <c r="AN61" s="320">
        <f>AK61*AM61</f>
        <v>59.400000000000006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6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0.049</v>
      </c>
      <c r="AJ65" s="171"/>
      <c r="AK65" s="158">
        <f>SUM(G66:AG66)</f>
        <v>1.078</v>
      </c>
      <c r="AL65" s="159"/>
      <c r="AM65" s="322">
        <f>IF(AK65=0,0,BL117)</f>
        <v>11.4</v>
      </c>
      <c r="AN65" s="320">
        <f>AK65*AM65</f>
        <v>12.289200000000001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2">
        <f t="shared" si="62"/>
      </c>
      <c r="O66" s="48">
        <f aca="true" t="shared" si="63" ref="O66:T66">IF(O65=0,"",обідл*O65/1000)</f>
        <v>0.044</v>
      </c>
      <c r="P66" s="46">
        <f t="shared" si="63"/>
      </c>
      <c r="Q66" s="47">
        <f t="shared" si="63"/>
        <v>0.132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0.902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50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0.05</v>
      </c>
      <c r="AJ73" s="171"/>
      <c r="AK73" s="158">
        <f>SUM(G74:AG74)</f>
        <v>1.1</v>
      </c>
      <c r="AL73" s="159"/>
      <c r="AM73" s="322">
        <f>IF(AK73=0,0,BP117)</f>
        <v>11.25</v>
      </c>
      <c r="AN73" s="320">
        <f>AK73*AM73</f>
        <v>12.375000000000002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  <v>1.1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10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0.01</v>
      </c>
      <c r="AJ83" s="171"/>
      <c r="AK83" s="158">
        <f>SUM(G84:AG84)</f>
        <v>0.22</v>
      </c>
      <c r="AL83" s="159"/>
      <c r="AM83" s="322">
        <f>IF(AK83=0,0,BR117)</f>
        <v>24.1</v>
      </c>
      <c r="AN83" s="320">
        <f>AK83*AM83</f>
        <v>5.3020000000000005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  <v>0.22</v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0.016</v>
      </c>
      <c r="AJ85" s="171"/>
      <c r="AK85" s="158">
        <f>SUM(G86:AG86)</f>
        <v>0.352</v>
      </c>
      <c r="AL85" s="159"/>
      <c r="AM85" s="322">
        <f>IF(AK85=0,0,BS117)</f>
        <v>17</v>
      </c>
      <c r="AN85" s="320">
        <f>AK85*AM85</f>
        <v>5.984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  <v>0.352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0.07</v>
      </c>
      <c r="AJ97" s="171"/>
      <c r="AK97" s="158">
        <f>SUM(G98:AG98)</f>
        <v>1.54</v>
      </c>
      <c r="AL97" s="159"/>
      <c r="AM97" s="322">
        <f>IF(AK97=0,0,BW117)</f>
        <v>21</v>
      </c>
      <c r="AN97" s="320">
        <f>AK97*AM97</f>
        <v>32.34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0.44</v>
      </c>
      <c r="M98" s="46"/>
      <c r="N98" s="72">
        <f t="shared" si="107"/>
      </c>
      <c r="O98" s="48">
        <f aca="true" t="shared" si="108" ref="O98:V98">IF(O97=0,"",обідл*O97/1000)</f>
        <v>0.066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0.044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0.44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v>15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0.015000000000000001</v>
      </c>
      <c r="AJ101" s="171"/>
      <c r="AK101" s="158">
        <f>SUM(G102:AG102)</f>
        <v>0.33</v>
      </c>
      <c r="AL101" s="159"/>
      <c r="AM101" s="322">
        <f>IF(AK101=0,0,BY117)</f>
        <v>35</v>
      </c>
      <c r="AN101" s="320">
        <f>AK101*AM101</f>
        <v>11.55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0.33</v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0.02</v>
      </c>
      <c r="AJ107" s="171"/>
      <c r="AK107" s="158">
        <f>SUM(G108:AG108)</f>
        <v>0.44</v>
      </c>
      <c r="AL107" s="159"/>
      <c r="AM107" s="322">
        <f>IF(AK107=0,0,CB117)</f>
        <v>62</v>
      </c>
      <c r="AN107" s="320">
        <f>AK107*AM107</f>
        <v>27.28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0.44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</v>
      </c>
      <c r="AJ111" s="171"/>
      <c r="AK111" s="158">
        <f>SUM(G112:AG112)</f>
        <v>4.4</v>
      </c>
      <c r="AL111" s="159"/>
      <c r="AM111" s="322">
        <f>IF(AK111=0,0,CD117)</f>
        <v>21.7</v>
      </c>
      <c r="AN111" s="320">
        <f>AK111*AM111</f>
        <v>95.48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4.4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6.6</v>
      </c>
      <c r="AL115" s="159"/>
      <c r="AM115" s="322">
        <f>IF(AK115=0,0,CF117)</f>
        <v>16.8</v>
      </c>
      <c r="AN115" s="320">
        <f>AK115*AM115</f>
        <v>110.88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6.6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216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0.216</v>
      </c>
      <c r="AJ119" s="171"/>
      <c r="AK119" s="158">
        <f>SUM(G120:AG120)</f>
        <v>4.752</v>
      </c>
      <c r="AL119" s="159"/>
      <c r="AM119" s="322">
        <v>34.8</v>
      </c>
      <c r="AN119" s="320">
        <v>165.3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4.752</v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1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0.002</v>
      </c>
      <c r="AJ123" s="171"/>
      <c r="AK123" s="158">
        <f>SUM(G124:AG124)</f>
        <v>0.044</v>
      </c>
      <c r="AL123" s="159"/>
      <c r="AM123" s="322">
        <v>58</v>
      </c>
      <c r="AN123" s="320">
        <f>AK123*AM123</f>
        <v>2.552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2">
        <f t="shared" si="146"/>
      </c>
      <c r="O124" s="48">
        <f aca="true" t="shared" si="147" ref="O124:V124">IF(O123=0,"",обідл*O123/1000)</f>
        <v>0.044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0.316</v>
      </c>
      <c r="AJ125" s="171"/>
      <c r="AK125" s="158">
        <f>SUM(G126:AG126)</f>
        <v>6.952</v>
      </c>
      <c r="AL125" s="159"/>
      <c r="AM125" s="322">
        <f>IF(AK125=0,0,CG117)</f>
        <v>13.1</v>
      </c>
      <c r="AN125" s="320">
        <f>AK125*AM125</f>
        <v>91.07119999999999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2">
        <f t="shared" si="149"/>
      </c>
      <c r="O126" s="50">
        <f aca="true" t="shared" si="150" ref="O126:V126">IF(O125=0,"",обідл*O125/1000)</f>
        <v>1.672</v>
      </c>
      <c r="P126" s="45">
        <f t="shared" si="150"/>
        <v>5.28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112.5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0.1475</v>
      </c>
      <c r="AJ127" s="171"/>
      <c r="AK127" s="158">
        <f>SUM(G128:AG128)</f>
        <v>3.245</v>
      </c>
      <c r="AL127" s="159"/>
      <c r="AM127" s="322">
        <f>IF(AK127=0,0,CH117)</f>
        <v>4.25</v>
      </c>
      <c r="AN127" s="320">
        <f>AK127*AM127</f>
        <v>13.79125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2">
        <f t="shared" si="152"/>
      </c>
      <c r="O128" s="48">
        <f aca="true" t="shared" si="153" ref="O128:V128">IF(O127=0,"",обідл*O127/1000)</f>
        <v>0.77</v>
      </c>
      <c r="P128" s="46">
        <f t="shared" si="153"/>
      </c>
      <c r="Q128" s="47">
        <f t="shared" si="153"/>
      </c>
      <c r="R128" s="46">
        <f t="shared" si="153"/>
        <v>2.475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0.04000000000000001</v>
      </c>
      <c r="AJ129" s="171"/>
      <c r="AK129" s="158">
        <f>SUM(G130:AG130)</f>
        <v>0.8800000000000001</v>
      </c>
      <c r="AL129" s="159"/>
      <c r="AM129" s="322">
        <f>IF(AK129=0,0,CI117)</f>
        <v>5.9</v>
      </c>
      <c r="AN129" s="320">
        <f>AK129*AM129</f>
        <v>5.192000000000001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2">
        <f t="shared" si="155"/>
      </c>
      <c r="O130" s="50">
        <f aca="true" t="shared" si="156" ref="O130:V130">IF(O129=0,"",обідл*O129/1000)</f>
        <v>0.286</v>
      </c>
      <c r="P130" s="45">
        <f t="shared" si="156"/>
      </c>
      <c r="Q130" s="49">
        <f t="shared" si="156"/>
        <v>0.264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0.33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0.0515</v>
      </c>
      <c r="AJ131" s="171"/>
      <c r="AK131" s="158">
        <f>SUM(G132:AG132)</f>
        <v>1.133</v>
      </c>
      <c r="AL131" s="159"/>
      <c r="AM131" s="322">
        <f>IF(AK131=0,0,CJ117)</f>
        <v>7.8</v>
      </c>
      <c r="AN131" s="320">
        <f>AK131*AM131</f>
        <v>8.8374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2">
        <f t="shared" si="158"/>
      </c>
      <c r="O132" s="48">
        <f aca="true" t="shared" si="159" ref="O132:V132">IF(O131=0,"",обідл*O131/1000)</f>
        <v>0.385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0.748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1.166</v>
      </c>
      <c r="AL137" s="159"/>
      <c r="AM137" s="322">
        <f>IF(AK137=0,0,CO117)</f>
        <v>6.8</v>
      </c>
      <c r="AN137" s="320">
        <f>AK137*AM137</f>
        <v>7.928799999999999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2">
        <f t="shared" si="167"/>
      </c>
      <c r="O138" s="50">
        <f aca="true" t="shared" si="168" ref="O138:V138">IF(O137=0,"",обідл*O137/1000)</f>
        <v>1.166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0.004</v>
      </c>
      <c r="AJ141" s="171"/>
      <c r="AK141" s="158">
        <f>SUM(G142:AG142)</f>
        <v>0.088</v>
      </c>
      <c r="AL141" s="159"/>
      <c r="AM141" s="322">
        <f>IF(AK141=0,0,CM117)</f>
        <v>52.8</v>
      </c>
      <c r="AN141" s="320">
        <f>AK141*AM141</f>
        <v>4.6464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2">
        <f t="shared" si="173"/>
      </c>
      <c r="O142" s="50">
        <f aca="true" t="shared" si="174" ref="O142:V142">IF(O141=0,"",обідл*O141/1000)</f>
        <v>0.044</v>
      </c>
      <c r="P142" s="45">
        <f t="shared" si="174"/>
      </c>
      <c r="Q142" s="49">
        <f t="shared" si="174"/>
        <v>0.022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0.1</v>
      </c>
      <c r="AJ143" s="171"/>
      <c r="AK143" s="158">
        <f>SUM(G144:AG144)</f>
        <v>2.2</v>
      </c>
      <c r="AL143" s="159"/>
      <c r="AM143" s="322">
        <f>IF(AK143=0,0,DF117)</f>
        <v>26.5</v>
      </c>
      <c r="AN143" s="320">
        <f>AK143*AM143</f>
        <v>58.300000000000004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2.2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9.02</v>
      </c>
      <c r="AL147" s="159"/>
      <c r="AM147" s="322">
        <f>IF(AK147=0,0,CQ117)</f>
        <v>13.8</v>
      </c>
      <c r="AN147" s="320">
        <f>AK147*AM147</f>
        <v>124.476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2.2</v>
      </c>
      <c r="L148" s="46">
        <f t="shared" si="182"/>
      </c>
      <c r="M148" s="46"/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3.96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2.86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/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0.044</v>
      </c>
      <c r="AL157" s="159"/>
      <c r="AM157" s="322">
        <f>IF(AK157=0,0,CV117)</f>
        <v>150</v>
      </c>
      <c r="AN157" s="320">
        <f>AK157*AM157</f>
        <v>6.6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0.044</v>
      </c>
      <c r="M158" s="46"/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0.22</v>
      </c>
      <c r="AL163" s="159"/>
      <c r="AM163" s="322">
        <v>6.33</v>
      </c>
      <c r="AN163" s="320">
        <f>AK163*AM163</f>
        <v>1.3926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0.022</v>
      </c>
      <c r="AL165" s="159"/>
      <c r="AM165" s="322">
        <f>IF(AK165=0,0,CZ117)</f>
        <v>190</v>
      </c>
      <c r="AN165" s="320">
        <f>AK165*AM165</f>
        <v>4.18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0.022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1608.00445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2021-02-19T06:40:21Z</cp:lastPrinted>
  <dcterms:created xsi:type="dcterms:W3CDTF">1996-10-08T23:32:33Z</dcterms:created>
  <dcterms:modified xsi:type="dcterms:W3CDTF">2021-02-22T06:11:20Z</dcterms:modified>
  <cp:category/>
  <cp:version/>
  <cp:contentType/>
  <cp:contentStatus/>
</cp:coreProperties>
</file>